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50F8C2D5-6B83-4C5B-B016-7EB755A69A0D}" xr6:coauthVersionLast="38" xr6:coauthVersionMax="38" xr10:uidLastSave="{00000000-0000-0000-0000-000000000000}"/>
  <bookViews>
    <workbookView xWindow="120" yWindow="105" windowWidth="15120" windowHeight="6885" tabRatio="947" activeTab="2" xr2:uid="{00000000-000D-0000-FFFF-FFFF00000000}"/>
  </bookViews>
  <sheets>
    <sheet name="1г Ш" sheetId="55" r:id="rId1"/>
    <sheet name="4ф" sheetId="1" r:id="rId2"/>
    <sheet name="УП Тракторист" sheetId="54" r:id="rId3"/>
    <sheet name="Лист2" sheetId="2" state="hidden" r:id="rId4"/>
    <sheet name="Лист3" sheetId="3" state="hidden" r:id="rId5"/>
    <sheet name="Лист4" sheetId="4" state="hidden" r:id="rId6"/>
  </sheets>
  <externalReferences>
    <externalReference r:id="rId7"/>
  </externalReferences>
  <definedNames>
    <definedName name="_xlnm.Print_Area" localSheetId="0">'1г Ш'!$A$1:$K$14</definedName>
    <definedName name="_xlnm.Print_Area" localSheetId="1">'4ф'!$A$1:$F$11</definedName>
    <definedName name="_xlnm.Print_Area" localSheetId="2">'УП Тракторист'!$A$27:$K$50</definedName>
  </definedNames>
  <calcPr calcId="179021"/>
</workbook>
</file>

<file path=xl/calcChain.xml><?xml version="1.0" encoding="utf-8"?>
<calcChain xmlns="http://schemas.openxmlformats.org/spreadsheetml/2006/main">
  <c r="T14" i="55" l="1"/>
  <c r="S14" i="55"/>
  <c r="R14" i="55"/>
  <c r="Q14" i="55"/>
  <c r="P14" i="55"/>
  <c r="O14" i="55"/>
  <c r="N14" i="55"/>
  <c r="M14" i="55"/>
  <c r="L14" i="55"/>
  <c r="K14" i="55"/>
  <c r="J14" i="55"/>
  <c r="I14" i="55"/>
  <c r="H14" i="55"/>
  <c r="G14" i="55"/>
  <c r="F14" i="55"/>
  <c r="E14" i="55"/>
  <c r="D14" i="55"/>
  <c r="C13" i="55"/>
  <c r="B11" i="55"/>
  <c r="B10" i="55"/>
  <c r="W9" i="55"/>
  <c r="B9" i="55"/>
  <c r="W8" i="55"/>
  <c r="C8" i="55"/>
  <c r="C14" i="55" s="1"/>
  <c r="B8" i="55"/>
  <c r="W7" i="55"/>
  <c r="C7" i="55"/>
  <c r="B7" i="55"/>
  <c r="W6" i="55"/>
  <c r="C6" i="55"/>
  <c r="B6" i="55"/>
  <c r="K33" i="54"/>
  <c r="J33" i="54"/>
  <c r="I33" i="54"/>
  <c r="H33" i="54"/>
  <c r="F33" i="54" s="1"/>
  <c r="H41" i="54"/>
  <c r="F41" i="54" s="1"/>
  <c r="H37" i="54"/>
  <c r="F37" i="54"/>
  <c r="H36" i="54"/>
  <c r="F36" i="54" s="1"/>
  <c r="H35" i="54"/>
  <c r="F35" i="54"/>
  <c r="H34" i="54"/>
  <c r="F34" i="54" s="1"/>
  <c r="C39" i="54"/>
  <c r="C38" i="54"/>
  <c r="K49" i="54" s="1"/>
  <c r="C10" i="1"/>
  <c r="C9" i="1"/>
  <c r="C8" i="1"/>
  <c r="C11" i="1" s="1"/>
  <c r="C7" i="1"/>
  <c r="C6" i="1"/>
  <c r="F11" i="1"/>
  <c r="E11" i="1"/>
  <c r="D11" i="1"/>
  <c r="H42" i="54"/>
  <c r="B9" i="1"/>
  <c r="B8" i="1"/>
  <c r="B7" i="1"/>
  <c r="B6" i="1"/>
  <c r="K47" i="54"/>
  <c r="K46" i="54"/>
  <c r="H40" i="54"/>
  <c r="F40" i="54" s="1"/>
  <c r="F39" i="54" s="1"/>
  <c r="N7" i="1"/>
  <c r="H43" i="54"/>
  <c r="F43" i="54" s="1"/>
  <c r="N8" i="1"/>
  <c r="D39" i="54"/>
  <c r="D38" i="54" s="1"/>
  <c r="J39" i="54"/>
  <c r="J38" i="54"/>
  <c r="J44" i="54"/>
  <c r="I39" i="54"/>
  <c r="I38" i="54" s="1"/>
  <c r="I44" i="54" s="1"/>
  <c r="G39" i="54"/>
  <c r="G38" i="54" s="1"/>
  <c r="G44" i="54" s="1"/>
  <c r="F42" i="54"/>
  <c r="K39" i="54"/>
  <c r="K38" i="54" s="1"/>
  <c r="H39" i="54"/>
  <c r="H38" i="54" l="1"/>
  <c r="H44" i="54" s="1"/>
  <c r="K44" i="54"/>
  <c r="N11" i="1" s="1"/>
  <c r="N13" i="1" s="1"/>
  <c r="N9" i="1"/>
  <c r="N6" i="1"/>
  <c r="F38" i="54" l="1"/>
  <c r="F44" i="54" s="1"/>
</calcChain>
</file>

<file path=xl/sharedStrings.xml><?xml version="1.0" encoding="utf-8"?>
<sst xmlns="http://schemas.openxmlformats.org/spreadsheetml/2006/main" count="108" uniqueCount="95">
  <si>
    <t>№ п/п</t>
  </si>
  <si>
    <t>Учебная практика</t>
  </si>
  <si>
    <t>Производственная практика</t>
  </si>
  <si>
    <t>Итого</t>
  </si>
  <si>
    <t>Утверждаю</t>
  </si>
  <si>
    <t>форма обучения очная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</si>
  <si>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</si>
  <si>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</si>
  <si>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</si>
  <si>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</si>
  <si>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</si>
  <si>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</si>
  <si>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</si>
  <si>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</si>
  <si>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</si>
  <si>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</si>
  <si>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лекции, уроки</t>
  </si>
  <si>
    <t>практические знятия</t>
  </si>
  <si>
    <t>Общепрофессиональный цикл</t>
  </si>
  <si>
    <t>дз</t>
  </si>
  <si>
    <t>П.00</t>
  </si>
  <si>
    <t>Профессиональный цикл</t>
  </si>
  <si>
    <t>ПМ.01</t>
  </si>
  <si>
    <t>МДК.01.01</t>
  </si>
  <si>
    <t>УП.01</t>
  </si>
  <si>
    <t>ПП.01</t>
  </si>
  <si>
    <t>Всего</t>
  </si>
  <si>
    <t>Дисциплин и МДК</t>
  </si>
  <si>
    <t>Учебной практики</t>
  </si>
  <si>
    <t>Произв-ной практики</t>
  </si>
  <si>
    <t>Экзаменов</t>
  </si>
  <si>
    <t>по уч плану</t>
  </si>
  <si>
    <t>1 пол</t>
  </si>
  <si>
    <t>ОП.00</t>
  </si>
  <si>
    <t>ОП.01</t>
  </si>
  <si>
    <t>Квалификационный экзамен - 5 часов</t>
  </si>
  <si>
    <t>Итоговая аттестакия</t>
  </si>
  <si>
    <t>Дисциплина, МДК, практики, итоговая аттестация</t>
  </si>
  <si>
    <t>количество часов по плану</t>
  </si>
  <si>
    <t>РАБОЧИЙ УЧЕБНЫЙ ПЛАН</t>
  </si>
  <si>
    <t>Федерального казенного профессионального образовательного учреждения № 148</t>
  </si>
  <si>
    <t>Федеральной службы исполнения наказания</t>
  </si>
  <si>
    <t>образовательной программы профессионального обучения</t>
  </si>
  <si>
    <t>Директор ФКП</t>
  </si>
  <si>
    <t>образовательного учреждения № 148</t>
  </si>
  <si>
    <t>___________ В.А. Орлов</t>
  </si>
  <si>
    <t>апрель</t>
  </si>
  <si>
    <t>06-10</t>
  </si>
  <si>
    <t>13-17</t>
  </si>
  <si>
    <t>20-24</t>
  </si>
  <si>
    <t>"__" ____________ 2020 года</t>
  </si>
  <si>
    <t>Календарный учебный график разработан на основании рабочего учебного плана на весь курс обучения, является составной частью образовательной программы профессионального обучения по профессии "Подсобный рабочий"</t>
  </si>
  <si>
    <t>Календарный учебный график</t>
  </si>
  <si>
    <t>Основы права</t>
  </si>
  <si>
    <t>по профессии 19203 Тракторист</t>
  </si>
  <si>
    <t>Оказание первой медицинской помощи</t>
  </si>
  <si>
    <t>Основы управления и безопасность движения</t>
  </si>
  <si>
    <t>Правила дорожного движения</t>
  </si>
  <si>
    <t>МДК.01.02</t>
  </si>
  <si>
    <t>ОП.02</t>
  </si>
  <si>
    <t>ОП.03</t>
  </si>
  <si>
    <t>ОП.04</t>
  </si>
  <si>
    <t>Устройство тракторов</t>
  </si>
  <si>
    <t>Техническое обслуживание и ремонт</t>
  </si>
  <si>
    <t xml:space="preserve"> Консультации на учебную группу по 15 часов</t>
  </si>
  <si>
    <t>Календарный учебный график в группе профессия Швея"</t>
  </si>
  <si>
    <t>Календарный учебный график разработан на основании рабочего учебного плана на весь курс обучения, является составной частью образовательной программы профессионального обучения</t>
  </si>
  <si>
    <t>Сентябрь</t>
  </si>
  <si>
    <t>Октябрь</t>
  </si>
  <si>
    <t>Ноябрь</t>
  </si>
  <si>
    <t>Декабрь</t>
  </si>
  <si>
    <t>01-04</t>
  </si>
  <si>
    <t>07-11</t>
  </si>
  <si>
    <t>14-18</t>
  </si>
  <si>
    <t>21-25</t>
  </si>
  <si>
    <t>28-02</t>
  </si>
  <si>
    <t>05-09</t>
  </si>
  <si>
    <t>12-16</t>
  </si>
  <si>
    <t>19-23</t>
  </si>
  <si>
    <t>26-30</t>
  </si>
  <si>
    <t>02-06</t>
  </si>
  <si>
    <t>09-13</t>
  </si>
  <si>
    <t>16-20</t>
  </si>
  <si>
    <t>23-27</t>
  </si>
  <si>
    <t>30-04</t>
  </si>
  <si>
    <t>Консультация</t>
  </si>
  <si>
    <t>Итоговая аттестация</t>
  </si>
  <si>
    <t>квалификация тракторист категории С</t>
  </si>
  <si>
    <t xml:space="preserve">           э</t>
  </si>
  <si>
    <t>Дифф. зачетов</t>
  </si>
  <si>
    <t>Зачетов</t>
  </si>
  <si>
    <t>21 нед.</t>
  </si>
  <si>
    <t>нормативный срок обучения 21 неделя</t>
  </si>
  <si>
    <t>Эксплуатация и управление трактора</t>
  </si>
  <si>
    <t>Учебный план                                                  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</si>
</sst>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3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0" fillId="0" borderId="0" xfId="0" applyBorder="1"/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9" fontId="11" fillId="0" borderId="0" xfId="0" applyNumberFormat="1" applyFont="1"/>
    <xf numFmtId="49" fontId="10" fillId="0" borderId="2" xfId="0" applyNumberFormat="1" applyFont="1" applyBorder="1" applyAlignment="1">
      <alignment horizontal="center" vertical="center" textRotation="90" wrapText="1"/>
    </xf>
    <xf numFmtId="0" fontId="10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&#1044;&#1054;&#1052;/&#1059;&#1055;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УП Швея"/>
      <sheetName val="1г Ш"/>
      <sheetName val="2г Ш"/>
      <sheetName val="УП У-У"/>
      <sheetName val="1г У-У"/>
      <sheetName val="УП СВ"/>
      <sheetName val="1г СВ"/>
      <sheetName val="УП СВ КП"/>
      <sheetName val="2г СВ"/>
      <sheetName val="УП СС"/>
      <sheetName val="2г СС"/>
      <sheetName val="УП КР"/>
      <sheetName val="1г КР"/>
      <sheetName val="УП К"/>
      <sheetName val="1г К"/>
      <sheetName val="2г К"/>
      <sheetName val="УП ПР"/>
      <sheetName val="1г ПР"/>
      <sheetName val="УП П-Р"/>
      <sheetName val="1г П-Р"/>
      <sheetName val="Лист2"/>
      <sheetName val="Лист3"/>
      <sheetName val="Лист4"/>
    </sheetNames>
    <sheetDataSet>
      <sheetData sheetId="0"/>
      <sheetData sheetId="1">
        <row r="34">
          <cell r="B34" t="str">
            <v>Оборудование швейных предприятий</v>
          </cell>
          <cell r="H34">
            <v>20</v>
          </cell>
        </row>
        <row r="35">
          <cell r="B35" t="str">
            <v>Основы материаловедения</v>
          </cell>
          <cell r="H35">
            <v>20</v>
          </cell>
        </row>
        <row r="36">
          <cell r="B36" t="str">
            <v>Основы права</v>
          </cell>
          <cell r="H36">
            <v>5</v>
          </cell>
        </row>
        <row r="39">
          <cell r="B39" t="str">
            <v>Технология изготовления швейных изделий</v>
          </cell>
          <cell r="H39">
            <v>80</v>
          </cell>
        </row>
        <row r="40">
          <cell r="B40" t="str">
            <v>Учебная практика</v>
          </cell>
        </row>
        <row r="41">
          <cell r="B41" t="str">
            <v>Производственная практика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workbookViewId="0">
      <selection activeCell="C17" sqref="C17"/>
    </sheetView>
  </sheetViews>
  <sheetFormatPr defaultRowHeight="15" x14ac:dyDescent="0.25"/>
  <cols>
    <col min="1" max="1" width="4.28515625" customWidth="1"/>
    <col min="2" max="2" width="42.5703125" customWidth="1"/>
    <col min="3" max="3" width="12.28515625" customWidth="1"/>
    <col min="4" max="20" width="4.7109375" customWidth="1"/>
    <col min="21" max="21" width="3.28515625" customWidth="1"/>
    <col min="22" max="22" width="3.140625" customWidth="1"/>
    <col min="23" max="23" width="8" customWidth="1"/>
  </cols>
  <sheetData>
    <row r="1" spans="1:24" ht="16.5" x14ac:dyDescent="0.25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5"/>
      <c r="M1" s="45"/>
      <c r="N1" s="45"/>
      <c r="O1" s="45"/>
      <c r="P1" s="45"/>
      <c r="Q1" s="45"/>
      <c r="R1" s="45"/>
      <c r="S1" s="45"/>
      <c r="T1" s="45"/>
      <c r="U1" s="46"/>
      <c r="V1" s="47"/>
      <c r="W1" s="47"/>
      <c r="X1" s="47"/>
    </row>
    <row r="2" spans="1:24" ht="39.75" customHeight="1" x14ac:dyDescent="0.25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8"/>
      <c r="M2" s="48"/>
      <c r="N2" s="48"/>
      <c r="O2" s="48"/>
      <c r="P2" s="48"/>
      <c r="Q2" s="48"/>
      <c r="R2" s="48"/>
      <c r="S2" s="48"/>
      <c r="T2" s="48"/>
      <c r="U2" s="46"/>
      <c r="V2" s="47"/>
      <c r="W2" s="47"/>
      <c r="X2" s="47"/>
    </row>
    <row r="3" spans="1:24" ht="27" customHeight="1" x14ac:dyDescent="0.25">
      <c r="A3" s="69" t="s">
        <v>0</v>
      </c>
      <c r="B3" s="69" t="s">
        <v>37</v>
      </c>
      <c r="C3" s="69" t="s">
        <v>38</v>
      </c>
      <c r="D3" s="72" t="s">
        <v>67</v>
      </c>
      <c r="E3" s="72"/>
      <c r="F3" s="72"/>
      <c r="G3" s="72"/>
      <c r="H3" s="49"/>
      <c r="I3" s="72" t="s">
        <v>68</v>
      </c>
      <c r="J3" s="72"/>
      <c r="K3" s="72"/>
      <c r="L3" s="72"/>
      <c r="M3" s="65" t="s">
        <v>69</v>
      </c>
      <c r="N3" s="65"/>
      <c r="O3" s="65"/>
      <c r="P3" s="65"/>
      <c r="Q3" s="50"/>
      <c r="R3" s="65" t="s">
        <v>70</v>
      </c>
      <c r="S3" s="65"/>
      <c r="T3" s="65"/>
      <c r="U3" s="51"/>
      <c r="V3" s="51"/>
      <c r="W3" s="66" t="s">
        <v>31</v>
      </c>
      <c r="X3" s="47"/>
    </row>
    <row r="4" spans="1:24" ht="37.5" customHeight="1" x14ac:dyDescent="0.25">
      <c r="A4" s="70"/>
      <c r="B4" s="70"/>
      <c r="C4" s="70"/>
      <c r="D4" s="52" t="s">
        <v>71</v>
      </c>
      <c r="E4" s="52" t="s">
        <v>72</v>
      </c>
      <c r="F4" s="52" t="s">
        <v>73</v>
      </c>
      <c r="G4" s="52" t="s">
        <v>74</v>
      </c>
      <c r="H4" s="52" t="s">
        <v>75</v>
      </c>
      <c r="I4" s="52" t="s">
        <v>76</v>
      </c>
      <c r="J4" s="52" t="s">
        <v>77</v>
      </c>
      <c r="K4" s="52" t="s">
        <v>78</v>
      </c>
      <c r="L4" s="52" t="s">
        <v>79</v>
      </c>
      <c r="M4" s="52" t="s">
        <v>80</v>
      </c>
      <c r="N4" s="52" t="s">
        <v>81</v>
      </c>
      <c r="O4" s="52" t="s">
        <v>82</v>
      </c>
      <c r="P4" s="52" t="s">
        <v>83</v>
      </c>
      <c r="Q4" s="52" t="s">
        <v>84</v>
      </c>
      <c r="R4" s="52" t="s">
        <v>72</v>
      </c>
      <c r="S4" s="52" t="s">
        <v>73</v>
      </c>
      <c r="T4" s="52" t="s">
        <v>74</v>
      </c>
      <c r="U4" s="51"/>
      <c r="V4" s="51"/>
      <c r="W4" s="66"/>
      <c r="X4" s="47"/>
    </row>
    <row r="5" spans="1:24" ht="15.75" x14ac:dyDescent="0.25">
      <c r="A5" s="71"/>
      <c r="B5" s="71"/>
      <c r="C5" s="71"/>
      <c r="D5" s="50">
        <v>1</v>
      </c>
      <c r="E5" s="50">
        <v>2</v>
      </c>
      <c r="F5" s="53">
        <v>3</v>
      </c>
      <c r="G5" s="53">
        <v>4</v>
      </c>
      <c r="H5" s="53">
        <v>5</v>
      </c>
      <c r="I5" s="53">
        <v>6</v>
      </c>
      <c r="J5" s="53">
        <v>7</v>
      </c>
      <c r="K5" s="53">
        <v>8</v>
      </c>
      <c r="L5" s="53">
        <v>9</v>
      </c>
      <c r="M5" s="53">
        <v>10</v>
      </c>
      <c r="N5" s="53">
        <v>11</v>
      </c>
      <c r="O5" s="53">
        <v>12</v>
      </c>
      <c r="P5" s="53">
        <v>13</v>
      </c>
      <c r="Q5" s="53">
        <v>14</v>
      </c>
      <c r="R5" s="53">
        <v>15</v>
      </c>
      <c r="S5" s="53">
        <v>16</v>
      </c>
      <c r="T5" s="53">
        <v>17</v>
      </c>
      <c r="U5" s="51"/>
      <c r="V5" s="54"/>
      <c r="W5" s="55" t="s">
        <v>32</v>
      </c>
      <c r="X5" s="47"/>
    </row>
    <row r="6" spans="1:24" ht="16.5" customHeight="1" x14ac:dyDescent="0.25">
      <c r="A6" s="50">
        <v>1</v>
      </c>
      <c r="B6" s="56" t="str">
        <f>'[1]УП Швея'!B34</f>
        <v>Оборудование швейных предприятий</v>
      </c>
      <c r="C6" s="53">
        <f>SUM(D6:T6)</f>
        <v>20</v>
      </c>
      <c r="D6" s="53">
        <v>5</v>
      </c>
      <c r="E6" s="53">
        <v>5</v>
      </c>
      <c r="F6" s="53">
        <v>5</v>
      </c>
      <c r="G6" s="53">
        <v>5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1"/>
      <c r="V6" s="51"/>
      <c r="W6" s="57">
        <f>'[1]УП Швея'!H34</f>
        <v>20</v>
      </c>
      <c r="X6" s="47"/>
    </row>
    <row r="7" spans="1:24" ht="17.25" customHeight="1" x14ac:dyDescent="0.25">
      <c r="A7" s="50">
        <v>2</v>
      </c>
      <c r="B7" s="56" t="str">
        <f>'[1]УП Швея'!B35</f>
        <v>Основы материаловедения</v>
      </c>
      <c r="C7" s="53">
        <f>SUM(D7:T7)</f>
        <v>20</v>
      </c>
      <c r="D7" s="53">
        <v>5</v>
      </c>
      <c r="E7" s="53">
        <v>5</v>
      </c>
      <c r="F7" s="53">
        <v>5</v>
      </c>
      <c r="G7" s="53">
        <v>5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1"/>
      <c r="V7" s="51"/>
      <c r="W7" s="57">
        <f>'[1]УП Швея'!H35</f>
        <v>20</v>
      </c>
      <c r="X7" s="47"/>
    </row>
    <row r="8" spans="1:24" ht="17.25" customHeight="1" x14ac:dyDescent="0.25">
      <c r="A8" s="50">
        <v>3</v>
      </c>
      <c r="B8" s="56" t="str">
        <f>'[1]УП Швея'!B36</f>
        <v>Основы права</v>
      </c>
      <c r="C8" s="53">
        <f>SUM(D8:T8)</f>
        <v>5</v>
      </c>
      <c r="D8" s="53">
        <v>1</v>
      </c>
      <c r="E8" s="53">
        <v>1</v>
      </c>
      <c r="F8" s="53">
        <v>1</v>
      </c>
      <c r="G8" s="53">
        <v>1</v>
      </c>
      <c r="H8" s="53">
        <v>1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1"/>
      <c r="V8" s="51"/>
      <c r="W8" s="57">
        <f>'[1]УП Швея'!H36</f>
        <v>5</v>
      </c>
      <c r="X8" s="47"/>
    </row>
    <row r="9" spans="1:24" ht="35.25" customHeight="1" x14ac:dyDescent="0.25">
      <c r="A9" s="50">
        <v>4</v>
      </c>
      <c r="B9" s="56" t="str">
        <f>'[1]УП Швея'!B39</f>
        <v>Технология изготовления швейных изделий</v>
      </c>
      <c r="C9" s="53">
        <v>80</v>
      </c>
      <c r="D9" s="53">
        <v>4</v>
      </c>
      <c r="E9" s="53">
        <v>9</v>
      </c>
      <c r="F9" s="53">
        <v>9</v>
      </c>
      <c r="G9" s="53">
        <v>4</v>
      </c>
      <c r="H9" s="53">
        <v>14</v>
      </c>
      <c r="I9" s="53">
        <v>15</v>
      </c>
      <c r="J9" s="53">
        <v>15</v>
      </c>
      <c r="K9" s="53">
        <v>10</v>
      </c>
      <c r="L9" s="53"/>
      <c r="M9" s="53"/>
      <c r="N9" s="53"/>
      <c r="O9" s="53"/>
      <c r="P9" s="53"/>
      <c r="Q9" s="53"/>
      <c r="R9" s="53"/>
      <c r="S9" s="53"/>
      <c r="T9" s="53"/>
      <c r="U9" s="51"/>
      <c r="V9" s="51"/>
      <c r="W9" s="57">
        <f>'[1]УП Швея'!H39</f>
        <v>80</v>
      </c>
      <c r="X9" s="47"/>
    </row>
    <row r="10" spans="1:24" ht="15.75" x14ac:dyDescent="0.25">
      <c r="A10" s="50">
        <v>5</v>
      </c>
      <c r="B10" s="56" t="str">
        <f>'[1]УП Швея'!B40</f>
        <v>Учебная практика</v>
      </c>
      <c r="C10" s="53">
        <v>75</v>
      </c>
      <c r="D10" s="53">
        <v>5</v>
      </c>
      <c r="E10" s="53">
        <v>5</v>
      </c>
      <c r="F10" s="53">
        <v>5</v>
      </c>
      <c r="G10" s="53">
        <v>10</v>
      </c>
      <c r="H10" s="53">
        <v>10</v>
      </c>
      <c r="I10" s="53">
        <v>10</v>
      </c>
      <c r="J10" s="53">
        <v>10</v>
      </c>
      <c r="K10" s="53">
        <v>15</v>
      </c>
      <c r="L10" s="53">
        <v>5</v>
      </c>
      <c r="M10" s="53"/>
      <c r="N10" s="53"/>
      <c r="O10" s="53"/>
      <c r="P10" s="53"/>
      <c r="Q10" s="53"/>
      <c r="R10" s="53"/>
      <c r="S10" s="53"/>
      <c r="T10" s="53"/>
      <c r="U10" s="51"/>
      <c r="V10" s="51"/>
      <c r="W10" s="57">
        <v>75</v>
      </c>
      <c r="X10" s="47"/>
    </row>
    <row r="11" spans="1:24" ht="16.5" customHeight="1" x14ac:dyDescent="0.25">
      <c r="A11" s="50">
        <v>6</v>
      </c>
      <c r="B11" s="56" t="str">
        <f>'[1]УП Швея'!B41</f>
        <v>Производственная практика</v>
      </c>
      <c r="C11" s="53">
        <v>310</v>
      </c>
      <c r="D11" s="53"/>
      <c r="E11" s="53"/>
      <c r="F11" s="53"/>
      <c r="G11" s="53"/>
      <c r="H11" s="53"/>
      <c r="I11" s="53"/>
      <c r="J11" s="53"/>
      <c r="K11" s="53"/>
      <c r="L11" s="53">
        <v>32</v>
      </c>
      <c r="M11" s="53">
        <v>32</v>
      </c>
      <c r="N11" s="53">
        <v>40</v>
      </c>
      <c r="O11" s="53">
        <v>40</v>
      </c>
      <c r="P11" s="53">
        <v>40</v>
      </c>
      <c r="Q11" s="53">
        <v>40</v>
      </c>
      <c r="R11" s="53">
        <v>40</v>
      </c>
      <c r="S11" s="53">
        <v>40</v>
      </c>
      <c r="T11" s="53">
        <v>6</v>
      </c>
      <c r="U11" s="51"/>
      <c r="V11" s="51"/>
      <c r="W11" s="57">
        <v>310</v>
      </c>
      <c r="X11" s="47"/>
    </row>
    <row r="12" spans="1:24" ht="16.5" customHeight="1" x14ac:dyDescent="0.25">
      <c r="A12" s="50">
        <v>7</v>
      </c>
      <c r="B12" s="56" t="s">
        <v>85</v>
      </c>
      <c r="C12" s="53">
        <v>5</v>
      </c>
      <c r="D12" s="58"/>
      <c r="E12" s="58"/>
      <c r="F12" s="58"/>
      <c r="G12" s="58"/>
      <c r="H12" s="58"/>
      <c r="I12" s="58"/>
      <c r="J12" s="58"/>
      <c r="K12" s="58"/>
      <c r="L12" s="53"/>
      <c r="M12" s="53"/>
      <c r="N12" s="53"/>
      <c r="O12" s="53"/>
      <c r="P12" s="53"/>
      <c r="Q12" s="53"/>
      <c r="R12" s="53"/>
      <c r="S12" s="53"/>
      <c r="T12" s="53">
        <v>5</v>
      </c>
      <c r="U12" s="51"/>
      <c r="V12" s="51"/>
      <c r="W12" s="57">
        <v>5</v>
      </c>
      <c r="X12" s="47"/>
    </row>
    <row r="13" spans="1:24" ht="16.5" customHeight="1" x14ac:dyDescent="0.25">
      <c r="A13" s="50">
        <v>8</v>
      </c>
      <c r="B13" s="56" t="s">
        <v>86</v>
      </c>
      <c r="C13" s="53">
        <f>SUM(D13:T13)</f>
        <v>5</v>
      </c>
      <c r="D13" s="58"/>
      <c r="E13" s="58"/>
      <c r="F13" s="58"/>
      <c r="G13" s="58"/>
      <c r="H13" s="58"/>
      <c r="I13" s="58"/>
      <c r="J13" s="58"/>
      <c r="K13" s="58"/>
      <c r="L13" s="53"/>
      <c r="M13" s="53"/>
      <c r="N13" s="53"/>
      <c r="O13" s="53"/>
      <c r="P13" s="53"/>
      <c r="Q13" s="53"/>
      <c r="R13" s="53"/>
      <c r="S13" s="53"/>
      <c r="T13" s="53">
        <v>5</v>
      </c>
      <c r="U13" s="51"/>
      <c r="V13" s="51"/>
      <c r="W13" s="57">
        <v>5</v>
      </c>
      <c r="X13" s="47"/>
    </row>
    <row r="14" spans="1:24" ht="15.75" x14ac:dyDescent="0.25">
      <c r="A14" s="50"/>
      <c r="B14" s="56" t="s">
        <v>3</v>
      </c>
      <c r="C14" s="53">
        <f>SUM(C6:C13)</f>
        <v>520</v>
      </c>
      <c r="D14" s="53">
        <f>SUM(D6:D13)</f>
        <v>20</v>
      </c>
      <c r="E14" s="53">
        <f t="shared" ref="E14:T14" si="0">SUM(E6:E13)</f>
        <v>25</v>
      </c>
      <c r="F14" s="53">
        <f t="shared" si="0"/>
        <v>25</v>
      </c>
      <c r="G14" s="53">
        <f t="shared" si="0"/>
        <v>25</v>
      </c>
      <c r="H14" s="53">
        <f t="shared" si="0"/>
        <v>25</v>
      </c>
      <c r="I14" s="53">
        <f t="shared" si="0"/>
        <v>25</v>
      </c>
      <c r="J14" s="53">
        <f t="shared" si="0"/>
        <v>25</v>
      </c>
      <c r="K14" s="53">
        <f t="shared" si="0"/>
        <v>25</v>
      </c>
      <c r="L14" s="53">
        <f t="shared" si="0"/>
        <v>37</v>
      </c>
      <c r="M14" s="53">
        <f t="shared" si="0"/>
        <v>32</v>
      </c>
      <c r="N14" s="53">
        <f t="shared" si="0"/>
        <v>40</v>
      </c>
      <c r="O14" s="53">
        <f>SUM(O6:O13)</f>
        <v>40</v>
      </c>
      <c r="P14" s="53">
        <f>SUM(P6:P13)</f>
        <v>40</v>
      </c>
      <c r="Q14" s="53">
        <f t="shared" si="0"/>
        <v>40</v>
      </c>
      <c r="R14" s="53">
        <f t="shared" si="0"/>
        <v>40</v>
      </c>
      <c r="S14" s="53">
        <f t="shared" si="0"/>
        <v>40</v>
      </c>
      <c r="T14" s="53">
        <f t="shared" si="0"/>
        <v>16</v>
      </c>
      <c r="U14" s="51"/>
      <c r="V14" s="47"/>
      <c r="W14" s="57">
        <v>520</v>
      </c>
      <c r="X14" s="47"/>
    </row>
    <row r="15" spans="1:24" ht="15.75" x14ac:dyDescent="0.25">
      <c r="A15" s="59"/>
      <c r="B15" s="59"/>
      <c r="C15" s="59"/>
      <c r="D15" s="60"/>
      <c r="E15" s="60"/>
      <c r="F15" s="60"/>
      <c r="G15" s="60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51"/>
      <c r="V15" s="47"/>
      <c r="W15" s="47"/>
      <c r="X15" s="47"/>
    </row>
    <row r="16" spans="1:24" ht="15.75" x14ac:dyDescent="0.25">
      <c r="A16" s="59"/>
      <c r="B16" s="59"/>
      <c r="C16" s="59"/>
      <c r="D16" s="59"/>
      <c r="E16" s="59"/>
      <c r="F16" s="59"/>
      <c r="G16" s="59"/>
      <c r="H16" s="59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51"/>
      <c r="V16" s="47"/>
      <c r="W16" s="62"/>
      <c r="X16" s="47"/>
    </row>
    <row r="17" spans="1:8" ht="15.75" x14ac:dyDescent="0.25">
      <c r="A17" s="63"/>
      <c r="B17" s="63"/>
      <c r="C17" s="63"/>
      <c r="D17" s="63"/>
      <c r="E17" s="63"/>
      <c r="F17" s="63"/>
      <c r="G17" s="63"/>
      <c r="H17" s="63"/>
    </row>
    <row r="18" spans="1:8" ht="15.75" x14ac:dyDescent="0.25">
      <c r="A18" s="63"/>
      <c r="B18" s="63"/>
      <c r="C18" s="63"/>
      <c r="D18" s="63"/>
      <c r="E18" s="63"/>
      <c r="F18" s="63"/>
      <c r="G18" s="63"/>
      <c r="H18" s="63"/>
    </row>
    <row r="19" spans="1:8" ht="15.75" x14ac:dyDescent="0.25">
      <c r="A19" s="63"/>
      <c r="B19" s="63"/>
      <c r="C19" s="63"/>
      <c r="D19" s="63"/>
      <c r="E19" s="63"/>
      <c r="F19" s="63"/>
      <c r="G19" s="63"/>
      <c r="H19" s="63"/>
    </row>
    <row r="20" spans="1:8" ht="15.75" x14ac:dyDescent="0.25">
      <c r="A20" s="63"/>
      <c r="B20" s="63"/>
      <c r="C20" s="63"/>
      <c r="D20" s="63"/>
      <c r="E20" s="63"/>
      <c r="F20" s="63"/>
      <c r="G20" s="63"/>
      <c r="H20" s="63"/>
    </row>
    <row r="21" spans="1:8" ht="15.75" x14ac:dyDescent="0.25">
      <c r="A21" s="63"/>
      <c r="B21" s="63"/>
      <c r="C21" s="63"/>
      <c r="D21" s="63"/>
      <c r="E21" s="63"/>
      <c r="F21" s="63"/>
      <c r="G21" s="63"/>
      <c r="H21" s="63"/>
    </row>
    <row r="22" spans="1:8" ht="15.75" x14ac:dyDescent="0.25">
      <c r="A22" s="63"/>
      <c r="B22" s="63"/>
      <c r="C22" s="63"/>
      <c r="D22" s="63"/>
      <c r="E22" s="63"/>
      <c r="F22" s="63"/>
      <c r="G22" s="63"/>
      <c r="H22" s="63"/>
    </row>
    <row r="23" spans="1:8" ht="15.75" x14ac:dyDescent="0.25">
      <c r="A23" s="63"/>
      <c r="B23" s="63"/>
      <c r="C23" s="63"/>
      <c r="D23" s="63"/>
      <c r="E23" s="63"/>
      <c r="F23" s="63"/>
      <c r="G23" s="63"/>
      <c r="H23" s="63"/>
    </row>
    <row r="24" spans="1:8" ht="15.75" x14ac:dyDescent="0.25">
      <c r="A24" s="63"/>
      <c r="B24" s="63"/>
      <c r="C24" s="63"/>
      <c r="D24" s="63"/>
      <c r="E24" s="63"/>
      <c r="F24" s="63"/>
      <c r="G24" s="63"/>
      <c r="H24" s="63"/>
    </row>
    <row r="25" spans="1:8" ht="15.75" x14ac:dyDescent="0.25">
      <c r="A25" s="63"/>
      <c r="B25" s="63"/>
      <c r="C25" s="63"/>
      <c r="D25" s="63"/>
      <c r="E25" s="63"/>
      <c r="F25" s="63"/>
      <c r="G25" s="63"/>
      <c r="H25" s="63"/>
    </row>
    <row r="26" spans="1:8" ht="15.75" x14ac:dyDescent="0.25">
      <c r="A26" s="63"/>
      <c r="B26" s="63"/>
      <c r="C26" s="63"/>
      <c r="D26" s="63"/>
      <c r="E26" s="63"/>
      <c r="F26" s="63"/>
      <c r="G26" s="63"/>
      <c r="H26" s="63"/>
    </row>
    <row r="27" spans="1:8" ht="15.75" x14ac:dyDescent="0.25">
      <c r="A27" s="63"/>
      <c r="B27" s="63"/>
      <c r="C27" s="63"/>
      <c r="D27" s="63"/>
      <c r="E27" s="63"/>
      <c r="F27" s="63"/>
      <c r="G27" s="63"/>
      <c r="H27" s="63"/>
    </row>
    <row r="28" spans="1:8" ht="15.75" x14ac:dyDescent="0.25">
      <c r="A28" s="63"/>
      <c r="B28" s="63"/>
      <c r="C28" s="63"/>
      <c r="D28" s="63"/>
      <c r="E28" s="63"/>
      <c r="F28" s="63"/>
      <c r="G28" s="63"/>
      <c r="H28" s="63"/>
    </row>
    <row r="29" spans="1:8" ht="15.75" x14ac:dyDescent="0.25">
      <c r="A29" s="63"/>
      <c r="B29" s="63"/>
      <c r="C29" s="63"/>
      <c r="D29" s="63"/>
      <c r="E29" s="63"/>
      <c r="F29" s="63"/>
      <c r="G29" s="63"/>
      <c r="H29" s="63"/>
    </row>
    <row r="30" spans="1:8" ht="15.75" x14ac:dyDescent="0.25">
      <c r="A30" s="63"/>
      <c r="B30" s="63"/>
      <c r="C30" s="63"/>
      <c r="D30" s="63"/>
      <c r="E30" s="63"/>
      <c r="F30" s="63"/>
      <c r="G30" s="63"/>
      <c r="H30" s="63"/>
    </row>
    <row r="31" spans="1:8" ht="15.75" x14ac:dyDescent="0.25">
      <c r="A31" s="63"/>
      <c r="B31" s="63"/>
      <c r="C31" s="63"/>
      <c r="D31" s="63"/>
      <c r="E31" s="63"/>
      <c r="F31" s="63"/>
      <c r="G31" s="63"/>
      <c r="H31" s="63"/>
    </row>
    <row r="32" spans="1:8" ht="15.75" x14ac:dyDescent="0.25">
      <c r="A32" s="63"/>
      <c r="B32" s="63"/>
      <c r="C32" s="63"/>
      <c r="D32" s="63"/>
      <c r="E32" s="63"/>
      <c r="F32" s="63"/>
      <c r="G32" s="63"/>
      <c r="H32" s="63"/>
    </row>
    <row r="33" spans="1:8" ht="15.75" x14ac:dyDescent="0.25">
      <c r="A33" s="64"/>
      <c r="B33" s="64"/>
      <c r="C33" s="64"/>
      <c r="D33" s="64"/>
      <c r="E33" s="64"/>
      <c r="F33" s="64"/>
      <c r="G33" s="64"/>
      <c r="H33" s="64"/>
    </row>
    <row r="34" spans="1:8" ht="15.75" x14ac:dyDescent="0.25">
      <c r="A34" s="64"/>
      <c r="B34" s="64"/>
      <c r="C34" s="64"/>
      <c r="D34" s="64"/>
      <c r="E34" s="64"/>
      <c r="F34" s="64"/>
      <c r="G34" s="64"/>
      <c r="H34" s="64"/>
    </row>
    <row r="35" spans="1:8" ht="15.75" x14ac:dyDescent="0.25">
      <c r="A35" s="64"/>
      <c r="B35" s="64"/>
      <c r="C35" s="64"/>
      <c r="D35" s="64"/>
      <c r="E35" s="64"/>
      <c r="F35" s="64"/>
      <c r="G35" s="64"/>
      <c r="H35" s="64"/>
    </row>
  </sheetData>
  <mergeCells count="10">
    <mergeCell ref="M3:P3"/>
    <mergeCell ref="R3:T3"/>
    <mergeCell ref="W3:W4"/>
    <mergeCell ref="A1:K1"/>
    <mergeCell ref="A2:K2"/>
    <mergeCell ref="A3:A5"/>
    <mergeCell ref="B3:B5"/>
    <mergeCell ref="C3:C5"/>
    <mergeCell ref="D3:G3"/>
    <mergeCell ref="I3:L3"/>
  </mergeCells>
  <phoneticPr fontId="0" type="noConversion"/>
  <pageMargins left="1.4173228346456694" right="0.23622047244094491" top="0.55118110236220474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topLeftCell="A19" workbookViewId="0">
      <selection activeCell="I17" sqref="I17"/>
    </sheetView>
  </sheetViews>
  <sheetFormatPr defaultRowHeight="15" x14ac:dyDescent="0.25"/>
  <cols>
    <col min="1" max="1" width="4.7109375" customWidth="1"/>
    <col min="2" max="2" width="53.7109375" customWidth="1"/>
    <col min="3" max="3" width="12.7109375" customWidth="1"/>
    <col min="4" max="10" width="4.7109375" customWidth="1"/>
    <col min="11" max="11" width="8.28515625" customWidth="1"/>
    <col min="12" max="12" width="3.28515625" customWidth="1"/>
    <col min="13" max="13" width="3.140625" customWidth="1"/>
    <col min="14" max="14" width="8" customWidth="1"/>
  </cols>
  <sheetData>
    <row r="1" spans="1:14" ht="16.5" x14ac:dyDescent="0.25">
      <c r="A1" s="73" t="s">
        <v>52</v>
      </c>
      <c r="B1" s="73"/>
      <c r="C1" s="73"/>
      <c r="D1" s="73"/>
      <c r="E1" s="73"/>
      <c r="F1" s="73"/>
      <c r="G1" s="39"/>
      <c r="H1" s="39"/>
      <c r="I1" s="39"/>
      <c r="J1" s="39"/>
      <c r="K1" s="39"/>
      <c r="L1" s="21"/>
    </row>
    <row r="2" spans="1:14" ht="58.5" customHeight="1" x14ac:dyDescent="0.25">
      <c r="A2" s="74" t="s">
        <v>51</v>
      </c>
      <c r="B2" s="74"/>
      <c r="C2" s="74"/>
      <c r="D2" s="74"/>
      <c r="E2" s="74"/>
      <c r="F2" s="74"/>
      <c r="G2" s="40"/>
      <c r="H2" s="40"/>
      <c r="I2" s="40"/>
      <c r="J2" s="40"/>
      <c r="K2" s="40"/>
      <c r="L2" s="21"/>
    </row>
    <row r="3" spans="1:14" ht="27" customHeight="1" x14ac:dyDescent="0.25">
      <c r="A3" s="77" t="s">
        <v>0</v>
      </c>
      <c r="B3" s="77" t="s">
        <v>37</v>
      </c>
      <c r="C3" s="77" t="s">
        <v>38</v>
      </c>
      <c r="D3" s="81" t="s">
        <v>46</v>
      </c>
      <c r="E3" s="82"/>
      <c r="F3" s="83"/>
      <c r="G3" s="80"/>
      <c r="H3" s="80"/>
      <c r="I3" s="80"/>
      <c r="J3" s="80"/>
      <c r="K3" s="29"/>
      <c r="L3" s="3"/>
      <c r="M3" s="3"/>
      <c r="N3" s="75" t="s">
        <v>31</v>
      </c>
    </row>
    <row r="4" spans="1:14" ht="48" customHeight="1" x14ac:dyDescent="0.25">
      <c r="A4" s="78"/>
      <c r="B4" s="78"/>
      <c r="C4" s="78"/>
      <c r="D4" s="41" t="s">
        <v>47</v>
      </c>
      <c r="E4" s="41" t="s">
        <v>48</v>
      </c>
      <c r="F4" s="41" t="s">
        <v>49</v>
      </c>
      <c r="G4" s="37"/>
      <c r="H4" s="37"/>
      <c r="I4" s="37"/>
      <c r="J4" s="37"/>
      <c r="K4" s="37"/>
      <c r="L4" s="3"/>
      <c r="M4" s="3"/>
      <c r="N4" s="76"/>
    </row>
    <row r="5" spans="1:14" ht="16.5" x14ac:dyDescent="0.25">
      <c r="A5" s="79"/>
      <c r="B5" s="79"/>
      <c r="C5" s="79"/>
      <c r="D5" s="42">
        <v>1</v>
      </c>
      <c r="E5" s="42">
        <v>2</v>
      </c>
      <c r="F5" s="43">
        <v>3</v>
      </c>
      <c r="G5" s="38"/>
      <c r="H5" s="38"/>
      <c r="I5" s="38"/>
      <c r="J5" s="38"/>
      <c r="K5" s="38"/>
      <c r="L5" s="3"/>
      <c r="M5" s="26"/>
      <c r="N5" s="25" t="s">
        <v>32</v>
      </c>
    </row>
    <row r="6" spans="1:14" ht="16.5" customHeight="1" x14ac:dyDescent="0.25">
      <c r="A6" s="42">
        <v>1</v>
      </c>
      <c r="B6" s="44" t="str">
        <f>'УП Тракторист'!B34</f>
        <v>Основы права</v>
      </c>
      <c r="C6" s="43">
        <f>SUM(D6:K6)</f>
        <v>8</v>
      </c>
      <c r="D6" s="43">
        <v>8</v>
      </c>
      <c r="E6" s="43"/>
      <c r="F6" s="43"/>
      <c r="G6" s="38"/>
      <c r="H6" s="38"/>
      <c r="I6" s="38"/>
      <c r="J6" s="38"/>
      <c r="K6" s="38"/>
      <c r="L6" s="3"/>
      <c r="M6" s="3"/>
      <c r="N6" s="24">
        <f>'УП Тракторист'!H34</f>
        <v>5</v>
      </c>
    </row>
    <row r="7" spans="1:14" ht="18" customHeight="1" x14ac:dyDescent="0.25">
      <c r="A7" s="42">
        <v>2</v>
      </c>
      <c r="B7" s="44" t="str">
        <f>'УП Тракторист'!B40</f>
        <v>Устройство тракторов</v>
      </c>
      <c r="C7" s="43">
        <f>SUM(D7:K7)</f>
        <v>12</v>
      </c>
      <c r="D7" s="43">
        <v>12</v>
      </c>
      <c r="E7" s="43"/>
      <c r="F7" s="43"/>
      <c r="G7" s="38"/>
      <c r="H7" s="38"/>
      <c r="I7" s="38"/>
      <c r="J7" s="38"/>
      <c r="K7" s="38"/>
      <c r="L7" s="3"/>
      <c r="M7" s="3"/>
      <c r="N7" s="24">
        <f>'УП Тракторист'!H40</f>
        <v>90</v>
      </c>
    </row>
    <row r="8" spans="1:14" ht="16.5" x14ac:dyDescent="0.25">
      <c r="A8" s="42">
        <v>3</v>
      </c>
      <c r="B8" s="44" t="str">
        <f>'УП Тракторист'!B42</f>
        <v>Учебная практика</v>
      </c>
      <c r="C8" s="43">
        <f>SUM(D8:K8)</f>
        <v>10</v>
      </c>
      <c r="D8" s="43">
        <v>5</v>
      </c>
      <c r="E8" s="43">
        <v>5</v>
      </c>
      <c r="F8" s="43"/>
      <c r="G8" s="38"/>
      <c r="H8" s="38"/>
      <c r="I8" s="38"/>
      <c r="J8" s="38"/>
      <c r="K8" s="38"/>
      <c r="L8" s="3"/>
      <c r="M8" s="3"/>
      <c r="N8" s="24">
        <f>'УП Тракторист'!H42</f>
        <v>65</v>
      </c>
    </row>
    <row r="9" spans="1:14" ht="16.5" customHeight="1" x14ac:dyDescent="0.25">
      <c r="A9" s="42">
        <v>4</v>
      </c>
      <c r="B9" s="44" t="str">
        <f>'УП Тракторист'!B43</f>
        <v>Производственная практика</v>
      </c>
      <c r="C9" s="43">
        <f>SUM(D9:K9)</f>
        <v>56</v>
      </c>
      <c r="D9" s="43"/>
      <c r="E9" s="43">
        <v>32</v>
      </c>
      <c r="F9" s="43">
        <v>24</v>
      </c>
      <c r="G9" s="38"/>
      <c r="H9" s="38"/>
      <c r="I9" s="38"/>
      <c r="J9" s="38"/>
      <c r="K9" s="38"/>
      <c r="L9" s="3"/>
      <c r="M9" s="3"/>
      <c r="N9" s="24">
        <f>'УП Тракторист'!H43</f>
        <v>155</v>
      </c>
    </row>
    <row r="10" spans="1:14" ht="16.5" customHeight="1" x14ac:dyDescent="0.25">
      <c r="A10" s="42">
        <v>5</v>
      </c>
      <c r="B10" s="44" t="s">
        <v>36</v>
      </c>
      <c r="C10" s="43">
        <f>SUM(D10:K10)</f>
        <v>5</v>
      </c>
      <c r="D10" s="43"/>
      <c r="E10" s="43"/>
      <c r="F10" s="43">
        <v>5</v>
      </c>
      <c r="G10" s="38"/>
      <c r="H10" s="38"/>
      <c r="I10" s="38"/>
      <c r="J10" s="38"/>
      <c r="K10" s="38"/>
      <c r="L10" s="3"/>
      <c r="M10" s="3"/>
      <c r="N10" s="24">
        <v>5</v>
      </c>
    </row>
    <row r="11" spans="1:14" ht="16.5" x14ac:dyDescent="0.25">
      <c r="A11" s="42"/>
      <c r="B11" s="44" t="s">
        <v>3</v>
      </c>
      <c r="C11" s="43">
        <f>SUM(C6:C9)</f>
        <v>86</v>
      </c>
      <c r="D11" s="43">
        <f>SUM(D6:D10)</f>
        <v>25</v>
      </c>
      <c r="E11" s="43">
        <f>SUM(E6:E10)</f>
        <v>37</v>
      </c>
      <c r="F11" s="43">
        <f>SUM(F6:F10)</f>
        <v>29</v>
      </c>
      <c r="G11" s="38"/>
      <c r="H11" s="38"/>
      <c r="I11" s="38"/>
      <c r="J11" s="38"/>
      <c r="K11" s="38"/>
      <c r="L11" s="3"/>
      <c r="N11" s="24">
        <f>'УП Тракторист'!K44</f>
        <v>515</v>
      </c>
    </row>
    <row r="12" spans="1:14" ht="15.75" x14ac:dyDescent="0.25">
      <c r="A12" s="2"/>
      <c r="B12" s="2"/>
      <c r="C12" s="2"/>
      <c r="D12" s="29">
        <v>6</v>
      </c>
      <c r="E12" s="29">
        <v>5</v>
      </c>
      <c r="F12" s="29"/>
      <c r="G12" s="29"/>
      <c r="H12" s="29">
        <v>6</v>
      </c>
      <c r="I12" s="28">
        <v>5</v>
      </c>
      <c r="J12" s="28">
        <v>6</v>
      </c>
      <c r="K12" s="28">
        <v>5</v>
      </c>
      <c r="L12" s="3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L13" s="3"/>
      <c r="N13" s="30">
        <f>SUM(N11:N11)</f>
        <v>515</v>
      </c>
    </row>
    <row r="14" spans="1:14" ht="15.75" x14ac:dyDescent="0.25">
      <c r="A14" s="2"/>
      <c r="B14" s="2"/>
      <c r="C14" s="2"/>
      <c r="D14" s="2"/>
      <c r="E14" s="2"/>
      <c r="F14" s="2"/>
      <c r="G14" s="2"/>
      <c r="H14" s="2"/>
    </row>
    <row r="15" spans="1:14" ht="15.75" x14ac:dyDescent="0.25">
      <c r="A15" s="2"/>
      <c r="B15" s="2"/>
      <c r="C15" s="2"/>
      <c r="D15" s="2"/>
      <c r="E15" s="2"/>
      <c r="F15" s="2"/>
      <c r="G15" s="2"/>
      <c r="H15" s="2"/>
    </row>
    <row r="16" spans="1:14" ht="15.75" x14ac:dyDescent="0.25">
      <c r="A16" s="2"/>
      <c r="B16" s="2"/>
      <c r="C16" s="2"/>
      <c r="D16" s="2"/>
      <c r="E16" s="2"/>
      <c r="F16" s="2"/>
      <c r="G16" s="2"/>
      <c r="H16" s="2"/>
    </row>
    <row r="17" spans="1:8" ht="15.75" x14ac:dyDescent="0.25">
      <c r="A17" s="2"/>
      <c r="B17" s="2"/>
      <c r="C17" s="2"/>
      <c r="D17" s="2"/>
      <c r="E17" s="2"/>
      <c r="F17" s="2"/>
      <c r="G17" s="2"/>
      <c r="H17" s="2"/>
    </row>
    <row r="18" spans="1:8" ht="15.75" x14ac:dyDescent="0.25">
      <c r="A18" s="2"/>
      <c r="B18" s="2"/>
      <c r="C18" s="2"/>
      <c r="D18" s="2"/>
      <c r="E18" s="2"/>
      <c r="F18" s="2"/>
      <c r="G18" s="2"/>
      <c r="H18" s="2"/>
    </row>
    <row r="19" spans="1:8" ht="15.75" x14ac:dyDescent="0.25">
      <c r="A19" s="2"/>
      <c r="B19" s="2"/>
      <c r="C19" s="2"/>
      <c r="D19" s="2"/>
      <c r="E19" s="2"/>
      <c r="F19" s="2"/>
      <c r="G19" s="2"/>
      <c r="H19" s="2"/>
    </row>
    <row r="20" spans="1:8" ht="15.75" x14ac:dyDescent="0.25">
      <c r="A20" s="2"/>
      <c r="B20" s="2"/>
      <c r="C20" s="2"/>
      <c r="D20" s="2"/>
      <c r="E20" s="2"/>
      <c r="F20" s="2"/>
      <c r="G20" s="2"/>
      <c r="H20" s="2"/>
    </row>
    <row r="21" spans="1:8" ht="15.75" x14ac:dyDescent="0.25">
      <c r="A21" s="2"/>
      <c r="B21" s="2"/>
      <c r="C21" s="2"/>
      <c r="D21" s="2"/>
      <c r="E21" s="2"/>
      <c r="F21" s="2"/>
      <c r="G21" s="2"/>
      <c r="H21" s="2"/>
    </row>
    <row r="22" spans="1:8" ht="15.75" x14ac:dyDescent="0.25">
      <c r="A22" s="2"/>
      <c r="B22" s="2"/>
      <c r="C22" s="2"/>
      <c r="D22" s="2"/>
      <c r="E22" s="2"/>
      <c r="F22" s="2"/>
      <c r="G22" s="2"/>
      <c r="H22" s="2"/>
    </row>
    <row r="23" spans="1:8" ht="15.75" x14ac:dyDescent="0.25">
      <c r="A23" s="2"/>
      <c r="B23" s="2"/>
      <c r="C23" s="2"/>
      <c r="D23" s="2"/>
      <c r="E23" s="2"/>
      <c r="F23" s="2"/>
      <c r="G23" s="2"/>
      <c r="H23" s="2"/>
    </row>
    <row r="24" spans="1:8" ht="15.75" x14ac:dyDescent="0.25">
      <c r="A24" s="2"/>
      <c r="B24" s="2"/>
      <c r="C24" s="2"/>
      <c r="D24" s="2"/>
      <c r="E24" s="2"/>
      <c r="F24" s="2"/>
      <c r="G24" s="2"/>
      <c r="H24" s="2"/>
    </row>
    <row r="25" spans="1:8" ht="15.75" x14ac:dyDescent="0.25">
      <c r="A25" s="2"/>
      <c r="B25" s="2"/>
      <c r="C25" s="2"/>
      <c r="D25" s="2"/>
      <c r="E25" s="2"/>
      <c r="F25" s="2"/>
      <c r="G25" s="2"/>
      <c r="H25" s="2"/>
    </row>
    <row r="26" spans="1:8" ht="15.75" x14ac:dyDescent="0.25">
      <c r="A26" s="2"/>
      <c r="B26" s="2"/>
      <c r="C26" s="2"/>
      <c r="D26" s="2"/>
      <c r="E26" s="2"/>
      <c r="F26" s="2"/>
      <c r="G26" s="2"/>
      <c r="H26" s="2"/>
    </row>
    <row r="27" spans="1:8" ht="15.75" x14ac:dyDescent="0.25">
      <c r="A27" s="2"/>
      <c r="B27" s="2"/>
      <c r="C27" s="2"/>
      <c r="D27" s="2"/>
      <c r="E27" s="2"/>
      <c r="F27" s="2"/>
      <c r="G27" s="2"/>
      <c r="H27" s="2"/>
    </row>
    <row r="28" spans="1:8" ht="15.75" x14ac:dyDescent="0.25">
      <c r="A28" s="2"/>
      <c r="B28" s="2"/>
      <c r="C28" s="2"/>
      <c r="D28" s="2"/>
      <c r="E28" s="2"/>
      <c r="F28" s="2"/>
      <c r="G28" s="2"/>
      <c r="H28" s="2"/>
    </row>
    <row r="29" spans="1:8" ht="15.75" x14ac:dyDescent="0.25">
      <c r="A29" s="2"/>
      <c r="B29" s="2"/>
      <c r="C29" s="2"/>
      <c r="D29" s="2"/>
      <c r="E29" s="2"/>
      <c r="F29" s="2"/>
      <c r="G29" s="2"/>
      <c r="H29" s="2"/>
    </row>
    <row r="30" spans="1:8" ht="15.75" x14ac:dyDescent="0.25">
      <c r="A30" s="1"/>
      <c r="B30" s="1"/>
      <c r="C30" s="1"/>
      <c r="D30" s="1"/>
      <c r="E30" s="1"/>
      <c r="F30" s="1"/>
      <c r="G30" s="1"/>
      <c r="H30" s="1"/>
    </row>
    <row r="31" spans="1:8" ht="15.75" x14ac:dyDescent="0.25">
      <c r="A31" s="1"/>
      <c r="B31" s="1"/>
      <c r="C31" s="1"/>
      <c r="D31" s="1"/>
      <c r="E31" s="1"/>
      <c r="F31" s="1"/>
      <c r="G31" s="1"/>
      <c r="H31" s="1"/>
    </row>
    <row r="32" spans="1:8" ht="15.75" x14ac:dyDescent="0.25">
      <c r="A32" s="1"/>
      <c r="B32" s="1"/>
      <c r="C32" s="1"/>
      <c r="D32" s="1"/>
      <c r="E32" s="1"/>
      <c r="F32" s="1"/>
      <c r="G32" s="1"/>
      <c r="H32" s="1"/>
    </row>
  </sheetData>
  <mergeCells count="8">
    <mergeCell ref="A1:F1"/>
    <mergeCell ref="A2:F2"/>
    <mergeCell ref="N3:N4"/>
    <mergeCell ref="C3:C5"/>
    <mergeCell ref="A3:A5"/>
    <mergeCell ref="B3:B5"/>
    <mergeCell ref="G3:J3"/>
    <mergeCell ref="D3:F3"/>
  </mergeCells>
  <phoneticPr fontId="0" type="noConversion"/>
  <pageMargins left="0.82677165354330717" right="0.23622047244094491" top="0.55118110236220474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6"/>
  <sheetViews>
    <sheetView tabSelected="1" topLeftCell="A29" workbookViewId="0">
      <selection activeCell="A27" sqref="A27:K50"/>
    </sheetView>
  </sheetViews>
  <sheetFormatPr defaultRowHeight="15" x14ac:dyDescent="0.25"/>
  <cols>
    <col min="1" max="1" width="11.5703125" customWidth="1"/>
    <col min="2" max="2" width="43.28515625" customWidth="1"/>
    <col min="3" max="3" width="3.42578125" customWidth="1"/>
    <col min="4" max="4" width="2.7109375" customWidth="1"/>
    <col min="5" max="5" width="2.5703125" customWidth="1"/>
    <col min="6" max="6" width="5.28515625" customWidth="1"/>
    <col min="7" max="7" width="6.140625" customWidth="1"/>
    <col min="8" max="8" width="6.85546875" customWidth="1"/>
    <col min="9" max="9" width="9.85546875" customWidth="1"/>
    <col min="10" max="10" width="12.85546875" customWidth="1"/>
    <col min="11" max="11" width="16.140625" customWidth="1"/>
  </cols>
  <sheetData>
    <row r="1" spans="1:18" ht="18.75" x14ac:dyDescent="0.3">
      <c r="A1" s="4"/>
      <c r="B1" s="4"/>
      <c r="C1" s="4"/>
      <c r="D1" s="4"/>
      <c r="E1" s="4"/>
      <c r="F1" s="4"/>
      <c r="G1" s="86" t="s">
        <v>4</v>
      </c>
      <c r="H1" s="86"/>
      <c r="I1" s="86"/>
      <c r="J1" s="86"/>
      <c r="K1" s="86"/>
    </row>
    <row r="2" spans="1:18" ht="18.75" x14ac:dyDescent="0.3">
      <c r="A2" s="4"/>
      <c r="B2" s="4"/>
      <c r="C2" s="4"/>
      <c r="D2" s="4"/>
      <c r="E2" s="4"/>
      <c r="F2" s="4"/>
      <c r="G2" s="86" t="s">
        <v>43</v>
      </c>
      <c r="H2" s="86"/>
      <c r="I2" s="86"/>
      <c r="J2" s="86"/>
      <c r="K2" s="86"/>
      <c r="L2" s="5"/>
      <c r="M2" s="5"/>
      <c r="N2" s="5"/>
      <c r="O2" s="5"/>
      <c r="P2" s="5"/>
    </row>
    <row r="3" spans="1:18" ht="18.75" x14ac:dyDescent="0.3">
      <c r="A3" s="4"/>
      <c r="B3" s="4"/>
      <c r="C3" s="4"/>
      <c r="D3" s="4"/>
      <c r="E3" s="4"/>
      <c r="F3" s="4"/>
      <c r="G3" s="86" t="s">
        <v>44</v>
      </c>
      <c r="H3" s="86"/>
      <c r="I3" s="86"/>
      <c r="J3" s="86"/>
      <c r="K3" s="86"/>
      <c r="L3" s="5"/>
      <c r="M3" s="5"/>
      <c r="N3" s="5"/>
      <c r="O3" s="5"/>
      <c r="P3" s="5"/>
    </row>
    <row r="4" spans="1:18" ht="18.75" x14ac:dyDescent="0.3">
      <c r="A4" s="4"/>
      <c r="B4" s="4"/>
      <c r="C4" s="4"/>
      <c r="D4" s="4"/>
      <c r="E4" s="4"/>
      <c r="F4" s="4"/>
      <c r="G4" s="86" t="s">
        <v>45</v>
      </c>
      <c r="H4" s="86"/>
      <c r="I4" s="86"/>
      <c r="J4" s="86"/>
      <c r="K4" s="86"/>
      <c r="L4" s="23"/>
      <c r="M4" s="23"/>
      <c r="N4" s="23"/>
      <c r="O4" s="23"/>
      <c r="P4" s="23"/>
      <c r="Q4" s="23"/>
      <c r="R4" s="23"/>
    </row>
    <row r="5" spans="1:18" ht="18.75" x14ac:dyDescent="0.3">
      <c r="A5" s="4"/>
      <c r="B5" s="4"/>
      <c r="C5" s="4"/>
      <c r="D5" s="4"/>
      <c r="E5" s="4"/>
      <c r="F5" s="4"/>
      <c r="G5" s="86" t="s">
        <v>50</v>
      </c>
      <c r="H5" s="86"/>
      <c r="I5" s="86"/>
      <c r="J5" s="86"/>
      <c r="K5" s="86"/>
    </row>
    <row r="6" spans="1:18" ht="18.75" x14ac:dyDescent="0.3">
      <c r="A6" s="4"/>
      <c r="B6" s="4"/>
      <c r="C6" s="4"/>
      <c r="D6" s="4"/>
      <c r="E6" s="4"/>
      <c r="F6" s="4"/>
      <c r="G6" s="4"/>
      <c r="H6" s="87"/>
      <c r="I6" s="87"/>
      <c r="J6" s="87"/>
      <c r="K6" s="87"/>
    </row>
    <row r="7" spans="1:18" ht="18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8" ht="18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8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8" ht="18.75" x14ac:dyDescent="0.3">
      <c r="A10" s="88" t="s">
        <v>39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8" ht="18.75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8" ht="18.75" x14ac:dyDescent="0.25">
      <c r="A12" s="84" t="s">
        <v>40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8" ht="18.75" x14ac:dyDescent="0.25">
      <c r="A13" s="84" t="s">
        <v>41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8" ht="18.75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5"/>
      <c r="M14" s="5"/>
    </row>
    <row r="15" spans="1:18" ht="18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8" ht="18.75" x14ac:dyDescent="0.25">
      <c r="A16" s="84" t="s">
        <v>42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8.75" x14ac:dyDescent="0.25">
      <c r="A17" s="84" t="s">
        <v>54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8.75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8.75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8.75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8.75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8.75" x14ac:dyDescent="0.25">
      <c r="A22" s="5"/>
      <c r="B22" s="85" t="s">
        <v>87</v>
      </c>
      <c r="C22" s="85"/>
      <c r="D22" s="85"/>
      <c r="E22" s="85"/>
      <c r="F22" s="5"/>
      <c r="G22" s="5"/>
      <c r="H22" s="5"/>
      <c r="I22" s="5"/>
      <c r="J22" s="5"/>
      <c r="K22" s="5"/>
    </row>
    <row r="23" spans="1:11" ht="18.75" x14ac:dyDescent="0.25">
      <c r="A23" s="5"/>
      <c r="B23" s="85" t="s">
        <v>5</v>
      </c>
      <c r="C23" s="85"/>
      <c r="D23" s="85"/>
      <c r="E23" s="85"/>
      <c r="F23" s="5"/>
      <c r="G23" s="5"/>
      <c r="H23" s="5"/>
      <c r="I23" s="5"/>
      <c r="J23" s="5"/>
      <c r="K23" s="5"/>
    </row>
    <row r="24" spans="1:11" ht="18.75" x14ac:dyDescent="0.25">
      <c r="A24" s="5"/>
      <c r="B24" s="85" t="s">
        <v>92</v>
      </c>
      <c r="C24" s="85"/>
      <c r="D24" s="85"/>
      <c r="E24" s="85"/>
      <c r="F24" s="5"/>
      <c r="G24" s="5"/>
      <c r="H24" s="5"/>
      <c r="I24" s="5"/>
      <c r="J24" s="5"/>
      <c r="K24" s="5"/>
    </row>
    <row r="25" spans="1:11" ht="18.75" x14ac:dyDescent="0.25">
      <c r="A25" s="5"/>
      <c r="B25" s="85"/>
      <c r="C25" s="85"/>
      <c r="D25" s="85"/>
      <c r="E25" s="85"/>
      <c r="F25" s="5"/>
      <c r="G25" s="5"/>
      <c r="H25" s="5"/>
      <c r="I25" s="5"/>
      <c r="J25" s="5"/>
      <c r="K25" s="5"/>
    </row>
    <row r="26" spans="1:11" ht="9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9.5" customHeight="1" x14ac:dyDescent="0.25">
      <c r="A27" s="107" t="s">
        <v>94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ht="18.75" customHeight="1" x14ac:dyDescent="0.25">
      <c r="A28" s="89" t="s">
        <v>6</v>
      </c>
      <c r="B28" s="89" t="s">
        <v>7</v>
      </c>
      <c r="C28" s="91" t="s">
        <v>8</v>
      </c>
      <c r="D28" s="92"/>
      <c r="E28" s="92"/>
      <c r="F28" s="89" t="s">
        <v>9</v>
      </c>
      <c r="G28" s="89"/>
      <c r="H28" s="89"/>
      <c r="I28" s="89"/>
      <c r="J28" s="89"/>
      <c r="K28" s="89" t="s">
        <v>10</v>
      </c>
    </row>
    <row r="29" spans="1:11" ht="17.25" customHeight="1" x14ac:dyDescent="0.25">
      <c r="A29" s="89"/>
      <c r="B29" s="89"/>
      <c r="C29" s="93"/>
      <c r="D29" s="94"/>
      <c r="E29" s="94"/>
      <c r="F29" s="90" t="s">
        <v>11</v>
      </c>
      <c r="G29" s="90" t="s">
        <v>12</v>
      </c>
      <c r="H29" s="89" t="s">
        <v>13</v>
      </c>
      <c r="I29" s="89"/>
      <c r="J29" s="89"/>
      <c r="K29" s="89"/>
    </row>
    <row r="30" spans="1:11" ht="17.25" customHeight="1" x14ac:dyDescent="0.25">
      <c r="A30" s="89"/>
      <c r="B30" s="89"/>
      <c r="C30" s="93"/>
      <c r="D30" s="94"/>
      <c r="E30" s="94"/>
      <c r="F30" s="90"/>
      <c r="G30" s="90"/>
      <c r="H30" s="90" t="s">
        <v>14</v>
      </c>
      <c r="I30" s="89" t="s">
        <v>15</v>
      </c>
      <c r="J30" s="89"/>
      <c r="K30" s="89"/>
    </row>
    <row r="31" spans="1:11" ht="80.25" customHeight="1" x14ac:dyDescent="0.25">
      <c r="A31" s="89"/>
      <c r="B31" s="89"/>
      <c r="C31" s="95"/>
      <c r="D31" s="96"/>
      <c r="E31" s="96"/>
      <c r="F31" s="90"/>
      <c r="G31" s="90"/>
      <c r="H31" s="90"/>
      <c r="I31" s="8" t="s">
        <v>16</v>
      </c>
      <c r="J31" s="8" t="s">
        <v>17</v>
      </c>
      <c r="K31" s="7" t="s">
        <v>91</v>
      </c>
    </row>
    <row r="32" spans="1:11" ht="15" customHeight="1" x14ac:dyDescent="0.25">
      <c r="A32" s="9">
        <v>1</v>
      </c>
      <c r="B32" s="9">
        <v>2</v>
      </c>
      <c r="C32" s="104">
        <v>3</v>
      </c>
      <c r="D32" s="105"/>
      <c r="E32" s="105"/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</row>
    <row r="33" spans="1:11" ht="15" customHeight="1" x14ac:dyDescent="0.25">
      <c r="A33" s="7" t="s">
        <v>33</v>
      </c>
      <c r="B33" s="10" t="s">
        <v>18</v>
      </c>
      <c r="C33" s="31">
        <v>0</v>
      </c>
      <c r="D33" s="35">
        <v>0</v>
      </c>
      <c r="E33" s="32">
        <v>1</v>
      </c>
      <c r="F33" s="36">
        <f>SUM(G33,H33)</f>
        <v>229</v>
      </c>
      <c r="G33" s="11">
        <v>74</v>
      </c>
      <c r="H33" s="11">
        <f>IF(I33+J33=K33,I33+J33,"ОШ")</f>
        <v>155</v>
      </c>
      <c r="I33" s="11">
        <f>SUM(I34:I37)</f>
        <v>78</v>
      </c>
      <c r="J33" s="11">
        <f>SUM(J34:J37)</f>
        <v>77</v>
      </c>
      <c r="K33" s="11">
        <f>SUM(K34:K37)</f>
        <v>155</v>
      </c>
    </row>
    <row r="34" spans="1:11" ht="18" customHeight="1" x14ac:dyDescent="0.25">
      <c r="A34" s="9" t="s">
        <v>34</v>
      </c>
      <c r="B34" s="27" t="s">
        <v>53</v>
      </c>
      <c r="C34" s="101"/>
      <c r="D34" s="102"/>
      <c r="E34" s="103"/>
      <c r="F34" s="12">
        <f>G34+H34</f>
        <v>7</v>
      </c>
      <c r="G34" s="12">
        <v>2</v>
      </c>
      <c r="H34" s="11">
        <f>IF(I34+J34=SUM(K34:K34),I34+J34,"ош")</f>
        <v>5</v>
      </c>
      <c r="I34" s="12">
        <v>3</v>
      </c>
      <c r="J34" s="12">
        <v>2</v>
      </c>
      <c r="K34" s="12">
        <v>5</v>
      </c>
    </row>
    <row r="35" spans="1:11" ht="18" customHeight="1" x14ac:dyDescent="0.25">
      <c r="A35" s="9" t="s">
        <v>59</v>
      </c>
      <c r="B35" s="27" t="s">
        <v>55</v>
      </c>
      <c r="C35" s="101"/>
      <c r="D35" s="102"/>
      <c r="E35" s="103"/>
      <c r="F35" s="12">
        <f>G35+H35</f>
        <v>33</v>
      </c>
      <c r="G35" s="12">
        <v>11</v>
      </c>
      <c r="H35" s="11">
        <f>IF(I35+J35=SUM(K35:K35),I35+J35,"ош")</f>
        <v>22</v>
      </c>
      <c r="I35" s="12">
        <v>11</v>
      </c>
      <c r="J35" s="12">
        <v>11</v>
      </c>
      <c r="K35" s="12">
        <v>22</v>
      </c>
    </row>
    <row r="36" spans="1:11" ht="31.5" customHeight="1" x14ac:dyDescent="0.25">
      <c r="A36" s="9" t="s">
        <v>60</v>
      </c>
      <c r="B36" s="27" t="s">
        <v>56</v>
      </c>
      <c r="C36" s="101"/>
      <c r="D36" s="102"/>
      <c r="E36" s="103"/>
      <c r="F36" s="12">
        <f>G36+H36</f>
        <v>54</v>
      </c>
      <c r="G36" s="12">
        <v>16</v>
      </c>
      <c r="H36" s="11">
        <f>IF(I36+J36=SUM(K36:K36),I36+J36,"ош")</f>
        <v>38</v>
      </c>
      <c r="I36" s="12">
        <v>19</v>
      </c>
      <c r="J36" s="12">
        <v>19</v>
      </c>
      <c r="K36" s="12">
        <v>38</v>
      </c>
    </row>
    <row r="37" spans="1:11" ht="18" customHeight="1" x14ac:dyDescent="0.25">
      <c r="A37" s="9" t="s">
        <v>61</v>
      </c>
      <c r="B37" s="27" t="s">
        <v>57</v>
      </c>
      <c r="C37" s="101" t="s">
        <v>88</v>
      </c>
      <c r="D37" s="102"/>
      <c r="E37" s="103"/>
      <c r="F37" s="12">
        <f>G37+H37</f>
        <v>135</v>
      </c>
      <c r="G37" s="12">
        <v>45</v>
      </c>
      <c r="H37" s="11">
        <f>IF(I37+J37=SUM(K37:K37),I37+J37,"ош")</f>
        <v>90</v>
      </c>
      <c r="I37" s="12">
        <v>45</v>
      </c>
      <c r="J37" s="12">
        <v>45</v>
      </c>
      <c r="K37" s="12">
        <v>90</v>
      </c>
    </row>
    <row r="38" spans="1:11" ht="15" customHeight="1" x14ac:dyDescent="0.25">
      <c r="A38" s="7" t="s">
        <v>20</v>
      </c>
      <c r="B38" s="10" t="s">
        <v>21</v>
      </c>
      <c r="C38" s="6">
        <f>C39</f>
        <v>0</v>
      </c>
      <c r="D38" s="22">
        <f>D39</f>
        <v>2</v>
      </c>
      <c r="E38" s="34">
        <v>2</v>
      </c>
      <c r="F38" s="11">
        <f>IF(F39=SUM(G38:H38),F39,"ош")</f>
        <v>430</v>
      </c>
      <c r="G38" s="11">
        <f>G39</f>
        <v>70</v>
      </c>
      <c r="H38" s="11">
        <f>IF(H39=SUM(K38:K38),H39,"ош")</f>
        <v>360</v>
      </c>
      <c r="I38" s="11">
        <f>I39</f>
        <v>65</v>
      </c>
      <c r="J38" s="11">
        <f>J39</f>
        <v>75</v>
      </c>
      <c r="K38" s="11">
        <f>K39</f>
        <v>360</v>
      </c>
    </row>
    <row r="39" spans="1:11" ht="15" customHeight="1" x14ac:dyDescent="0.25">
      <c r="A39" s="7" t="s">
        <v>22</v>
      </c>
      <c r="B39" s="10" t="s">
        <v>93</v>
      </c>
      <c r="C39" s="33">
        <f>COUNTIF(C40:E43,"з")</f>
        <v>0</v>
      </c>
      <c r="D39" s="22">
        <f>COUNTIF(C40:E43,"дз")</f>
        <v>2</v>
      </c>
      <c r="E39" s="34">
        <v>2</v>
      </c>
      <c r="F39" s="11">
        <f>IF(F40+F42+F43+F41=SUM(G39:H39),F40+F42+F43+F41,"ош")</f>
        <v>430</v>
      </c>
      <c r="G39" s="11">
        <f>SUM(G40:G43)</f>
        <v>70</v>
      </c>
      <c r="H39" s="11">
        <f>IF(H40+H42+H43+H41=SUM(K39:K39),H40+H42+H43+H41,"ош")</f>
        <v>360</v>
      </c>
      <c r="I39" s="11">
        <f>SUM(I40:I43)</f>
        <v>65</v>
      </c>
      <c r="J39" s="11">
        <f>SUM(J40:J43)</f>
        <v>75</v>
      </c>
      <c r="K39" s="11">
        <f>SUM(K40:K43)</f>
        <v>360</v>
      </c>
    </row>
    <row r="40" spans="1:11" ht="16.5" customHeight="1" x14ac:dyDescent="0.25">
      <c r="A40" s="9" t="s">
        <v>23</v>
      </c>
      <c r="B40" s="27" t="s">
        <v>62</v>
      </c>
      <c r="C40" s="111" t="s">
        <v>88</v>
      </c>
      <c r="D40" s="112"/>
      <c r="E40" s="113"/>
      <c r="F40" s="12">
        <f>G40+H40</f>
        <v>135</v>
      </c>
      <c r="G40" s="12">
        <v>45</v>
      </c>
      <c r="H40" s="11">
        <f>IF(I40+J40=SUM(K40:K40),I40+J40,"ош")</f>
        <v>90</v>
      </c>
      <c r="I40" s="12">
        <v>40</v>
      </c>
      <c r="J40" s="12">
        <v>50</v>
      </c>
      <c r="K40" s="12">
        <v>90</v>
      </c>
    </row>
    <row r="41" spans="1:11" ht="18.75" customHeight="1" x14ac:dyDescent="0.25">
      <c r="A41" s="9" t="s">
        <v>58</v>
      </c>
      <c r="B41" s="27" t="s">
        <v>63</v>
      </c>
      <c r="C41" s="101" t="s">
        <v>88</v>
      </c>
      <c r="D41" s="102"/>
      <c r="E41" s="103"/>
      <c r="F41" s="12">
        <f>G41+H41</f>
        <v>75</v>
      </c>
      <c r="G41" s="12">
        <v>25</v>
      </c>
      <c r="H41" s="11">
        <f>IF(I41+J41=SUM(K41:K41),I41+J41,"ош")</f>
        <v>50</v>
      </c>
      <c r="I41" s="12">
        <v>25</v>
      </c>
      <c r="J41" s="12">
        <v>25</v>
      </c>
      <c r="K41" s="12">
        <v>50</v>
      </c>
    </row>
    <row r="42" spans="1:11" ht="15" customHeight="1" x14ac:dyDescent="0.25">
      <c r="A42" s="9" t="s">
        <v>24</v>
      </c>
      <c r="B42" s="27" t="s">
        <v>1</v>
      </c>
      <c r="C42" s="111" t="s">
        <v>19</v>
      </c>
      <c r="D42" s="112"/>
      <c r="E42" s="113"/>
      <c r="F42" s="12">
        <f>G42+H42</f>
        <v>65</v>
      </c>
      <c r="G42" s="12"/>
      <c r="H42" s="11">
        <f>SUM(K42)</f>
        <v>65</v>
      </c>
      <c r="I42" s="12"/>
      <c r="J42" s="12"/>
      <c r="K42" s="12">
        <v>65</v>
      </c>
    </row>
    <row r="43" spans="1:11" ht="15" customHeight="1" x14ac:dyDescent="0.25">
      <c r="A43" s="9" t="s">
        <v>25</v>
      </c>
      <c r="B43" s="27" t="s">
        <v>2</v>
      </c>
      <c r="C43" s="104" t="s">
        <v>19</v>
      </c>
      <c r="D43" s="105"/>
      <c r="E43" s="106"/>
      <c r="F43" s="12">
        <f>G43+H43</f>
        <v>155</v>
      </c>
      <c r="G43" s="12"/>
      <c r="H43" s="11">
        <f>SUM(K43)</f>
        <v>155</v>
      </c>
      <c r="I43" s="12"/>
      <c r="J43" s="12"/>
      <c r="K43" s="12">
        <v>155</v>
      </c>
    </row>
    <row r="44" spans="1:11" ht="15" customHeight="1" x14ac:dyDescent="0.25">
      <c r="A44" s="9"/>
      <c r="B44" s="10" t="s">
        <v>26</v>
      </c>
      <c r="C44" s="31">
        <v>0</v>
      </c>
      <c r="D44" s="35">
        <v>2</v>
      </c>
      <c r="E44" s="32">
        <v>3</v>
      </c>
      <c r="F44" s="36">
        <f>IF(F38+F33=SUM(G44:H44),F38+F33,"ош")</f>
        <v>659</v>
      </c>
      <c r="G44" s="11">
        <f>G38+G33</f>
        <v>144</v>
      </c>
      <c r="H44" s="11">
        <f>IF(H38+H33=SUM(K44:K44),H38+H33,"ош")</f>
        <v>515</v>
      </c>
      <c r="I44" s="11">
        <f>I38+I33</f>
        <v>143</v>
      </c>
      <c r="J44" s="11">
        <f>J38+J33</f>
        <v>152</v>
      </c>
      <c r="K44" s="11">
        <f>K38+K33</f>
        <v>515</v>
      </c>
    </row>
    <row r="45" spans="1:11" ht="14.25" customHeight="1" x14ac:dyDescent="0.25">
      <c r="A45" s="108" t="s">
        <v>35</v>
      </c>
      <c r="B45" s="109"/>
      <c r="C45" s="15"/>
      <c r="D45" s="16"/>
      <c r="E45" s="16"/>
      <c r="F45" s="13"/>
      <c r="G45" s="14"/>
      <c r="H45" s="110" t="s">
        <v>26</v>
      </c>
      <c r="I45" s="97" t="s">
        <v>27</v>
      </c>
      <c r="J45" s="98"/>
      <c r="K45" s="12">
        <v>295</v>
      </c>
    </row>
    <row r="46" spans="1:11" ht="15" customHeight="1" x14ac:dyDescent="0.25">
      <c r="A46" s="99" t="s">
        <v>64</v>
      </c>
      <c r="B46" s="100"/>
      <c r="C46" s="15"/>
      <c r="D46" s="16"/>
      <c r="E46" s="16"/>
      <c r="F46" s="16"/>
      <c r="G46" s="17"/>
      <c r="H46" s="110"/>
      <c r="I46" s="97" t="s">
        <v>28</v>
      </c>
      <c r="J46" s="98"/>
      <c r="K46" s="12">
        <f>K42</f>
        <v>65</v>
      </c>
    </row>
    <row r="47" spans="1:11" ht="16.5" customHeight="1" x14ac:dyDescent="0.25">
      <c r="A47" s="99"/>
      <c r="B47" s="100"/>
      <c r="C47" s="15"/>
      <c r="D47" s="16"/>
      <c r="E47" s="16"/>
      <c r="F47" s="16"/>
      <c r="G47" s="17"/>
      <c r="H47" s="110"/>
      <c r="I47" s="97" t="s">
        <v>29</v>
      </c>
      <c r="J47" s="98"/>
      <c r="K47" s="12">
        <f>K43</f>
        <v>155</v>
      </c>
    </row>
    <row r="48" spans="1:11" ht="14.25" customHeight="1" x14ac:dyDescent="0.25">
      <c r="A48" s="99"/>
      <c r="B48" s="100"/>
      <c r="C48" s="15"/>
      <c r="D48" s="16"/>
      <c r="E48" s="16"/>
      <c r="F48" s="16"/>
      <c r="G48" s="17"/>
      <c r="H48" s="110"/>
      <c r="I48" s="97" t="s">
        <v>30</v>
      </c>
      <c r="J48" s="98"/>
      <c r="K48" s="12">
        <v>3</v>
      </c>
    </row>
    <row r="49" spans="1:11" ht="15.75" customHeight="1" x14ac:dyDescent="0.25">
      <c r="A49" s="99"/>
      <c r="B49" s="100"/>
      <c r="C49" s="15"/>
      <c r="D49" s="16"/>
      <c r="E49" s="16"/>
      <c r="F49" s="16"/>
      <c r="G49" s="17"/>
      <c r="H49" s="110"/>
      <c r="I49" s="97" t="s">
        <v>89</v>
      </c>
      <c r="J49" s="98"/>
      <c r="K49" s="12">
        <f>COUNTIF(C34:C43,"дз")</f>
        <v>2</v>
      </c>
    </row>
    <row r="50" spans="1:11" ht="14.25" customHeight="1" x14ac:dyDescent="0.25">
      <c r="A50" s="18"/>
      <c r="B50" s="19"/>
      <c r="C50" s="19"/>
      <c r="D50" s="19"/>
      <c r="E50" s="19"/>
      <c r="F50" s="19"/>
      <c r="G50" s="20"/>
      <c r="H50" s="110"/>
      <c r="I50" s="97" t="s">
        <v>90</v>
      </c>
      <c r="J50" s="98"/>
      <c r="K50" s="12">
        <v>0</v>
      </c>
    </row>
    <row r="55" spans="1:11" ht="16.5" customHeight="1" x14ac:dyDescent="0.25"/>
    <row r="56" spans="1:11" ht="15.75" customHeight="1" x14ac:dyDescent="0.25"/>
  </sheetData>
  <protectedRanges>
    <protectedRange password="CE28" sqref="I34:K37 G34:G37 C43 G40:G43 A34:C37 A39:B44 I40:K43 E34:E37 C40:E40 E41:E43 C41" name="Диапазон1_1"/>
  </protectedRanges>
  <mergeCells count="53">
    <mergeCell ref="A49:B49"/>
    <mergeCell ref="C34:E34"/>
    <mergeCell ref="C32:E32"/>
    <mergeCell ref="C43:E43"/>
    <mergeCell ref="A48:B48"/>
    <mergeCell ref="A45:B45"/>
    <mergeCell ref="C36:E36"/>
    <mergeCell ref="C37:E37"/>
    <mergeCell ref="C42:E42"/>
    <mergeCell ref="C40:E40"/>
    <mergeCell ref="C41:E41"/>
    <mergeCell ref="C35:E35"/>
    <mergeCell ref="I45:J45"/>
    <mergeCell ref="A46:B46"/>
    <mergeCell ref="I46:J46"/>
    <mergeCell ref="A47:B47"/>
    <mergeCell ref="I48:J48"/>
    <mergeCell ref="H45:H50"/>
    <mergeCell ref="I50:J50"/>
    <mergeCell ref="I47:J47"/>
    <mergeCell ref="I49:J49"/>
    <mergeCell ref="A16:K16"/>
    <mergeCell ref="A12:K12"/>
    <mergeCell ref="B23:E23"/>
    <mergeCell ref="B28:B31"/>
    <mergeCell ref="G29:G31"/>
    <mergeCell ref="F29:F31"/>
    <mergeCell ref="B24:E24"/>
    <mergeCell ref="H30:H31"/>
    <mergeCell ref="B25:E25"/>
    <mergeCell ref="C28:E31"/>
    <mergeCell ref="H29:J29"/>
    <mergeCell ref="I30:J30"/>
    <mergeCell ref="A27:K27"/>
    <mergeCell ref="F28:J28"/>
    <mergeCell ref="K28:K30"/>
    <mergeCell ref="A28:A31"/>
    <mergeCell ref="A21:K21"/>
    <mergeCell ref="A17:K17"/>
    <mergeCell ref="B22:E22"/>
    <mergeCell ref="G1:K1"/>
    <mergeCell ref="G2:K2"/>
    <mergeCell ref="G4:K4"/>
    <mergeCell ref="G5:K5"/>
    <mergeCell ref="G3:K3"/>
    <mergeCell ref="H6:K6"/>
    <mergeCell ref="A11:K11"/>
    <mergeCell ref="A20:K20"/>
    <mergeCell ref="A13:K13"/>
    <mergeCell ref="A14:K14"/>
    <mergeCell ref="A19:K19"/>
    <mergeCell ref="A10:K10"/>
    <mergeCell ref="A18:K18"/>
  </mergeCells>
  <phoneticPr fontId="0" type="noConversion"/>
  <pageMargins left="1.1811023622047245" right="0.11811023622047245" top="0.31496062992125984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1г Ш</vt:lpstr>
      <vt:lpstr>4ф</vt:lpstr>
      <vt:lpstr>УП Тракторист</vt:lpstr>
      <vt:lpstr>Лист2</vt:lpstr>
      <vt:lpstr>Лист3</vt:lpstr>
      <vt:lpstr>Лист4</vt:lpstr>
      <vt:lpstr>'1г Ш'!Область_печати</vt:lpstr>
      <vt:lpstr>'4ф'!Область_печати</vt:lpstr>
      <vt:lpstr>'УП Тракторист'!Область_печати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2020-05-18T08:00:00Z</cp:lastPrinted>
  <dcterms:created xsi:type="dcterms:W3CDTF">2006-09-28T05:33:49Z</dcterms:created>
  <dcterms:modified xsi:type="dcterms:W3CDTF">2021-02-03T13:05:50Z</dcterms:modified>
</cp:coreProperties>
</file>